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13_ncr:1_{FE6C9909-CA4D-41DC-811D-9EDE525ABBD7}" xr6:coauthVersionLast="47" xr6:coauthVersionMax="47" xr10:uidLastSave="{00000000-0000-0000-0000-000000000000}"/>
  <bookViews>
    <workbookView xWindow="2985" yWindow="2985" windowWidth="21600" windowHeight="11385" xr2:uid="{F8C65CF8-B7A3-42B0-ADD0-E13F5D94619C}"/>
  </bookViews>
  <sheets>
    <sheet name="alice windfall gai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D25" i="1"/>
  <c r="B15" i="1" l="1"/>
  <c r="B49" i="1" s="1"/>
  <c r="B50" i="1" s="1"/>
  <c r="B14" i="1"/>
  <c r="B13" i="1"/>
  <c r="B12" i="1"/>
  <c r="B11" i="1"/>
  <c r="B10" i="1"/>
  <c r="B37" i="1" l="1"/>
  <c r="B41" i="1" l="1"/>
  <c r="B38" i="1"/>
  <c r="B39" i="1" s="1"/>
  <c r="B40" i="1" s="1"/>
  <c r="B42" i="1" s="1"/>
  <c r="B57" i="1" s="1"/>
  <c r="B60" i="1" l="1"/>
</calcChain>
</file>

<file path=xl/sharedStrings.xml><?xml version="1.0" encoding="utf-8"?>
<sst xmlns="http://schemas.openxmlformats.org/spreadsheetml/2006/main" count="47" uniqueCount="39">
  <si>
    <t>bought</t>
  </si>
  <si>
    <t>in May 2001</t>
  </si>
  <si>
    <t>held</t>
  </si>
  <si>
    <t>after 2-1 stock split in August 2005</t>
  </si>
  <si>
    <t>after 4-1 stock split in July 2006</t>
  </si>
  <si>
    <t>after 2-1 stock split in February 2012</t>
  </si>
  <si>
    <t>after 3-1 stock split in November 2016</t>
  </si>
  <si>
    <t>sold</t>
  </si>
  <si>
    <t>in November 2017</t>
  </si>
  <si>
    <t>value</t>
  </si>
  <si>
    <t>description</t>
  </si>
  <si>
    <t>shares of Hansen Natural Corporation @</t>
  </si>
  <si>
    <t>shares of Monster Beverage @</t>
  </si>
  <si>
    <t>Federal Capital Gains Tax Brackets for Single Taxpayers for Tax Year 2017</t>
  </si>
  <si>
    <t>source:</t>
  </si>
  <si>
    <t>https://www.irs.gov/pub/irs-prior/i1040gi--2017.pdf</t>
  </si>
  <si>
    <t>threshold</t>
  </si>
  <si>
    <t>rate</t>
  </si>
  <si>
    <t>base tax</t>
  </si>
  <si>
    <t>charitable deduction limit</t>
  </si>
  <si>
    <t>net gain</t>
  </si>
  <si>
    <t>net investment income tax rate</t>
  </si>
  <si>
    <t>net investment income tax deductible</t>
  </si>
  <si>
    <t>net investment income tax</t>
  </si>
  <si>
    <t>Alice's Federal Income Tax for Tax Year 2017</t>
  </si>
  <si>
    <t>charitable deduction</t>
  </si>
  <si>
    <t>taxable income</t>
  </si>
  <si>
    <t>capital gains tax</t>
  </si>
  <si>
    <t>total federal income tax</t>
  </si>
  <si>
    <t>Alice's Cash Inflows for 2017</t>
  </si>
  <si>
    <t>proceeds from sale of stock</t>
  </si>
  <si>
    <t>Alice's Cash Outflows for 2017</t>
  </si>
  <si>
    <t>living expenses</t>
  </si>
  <si>
    <t>set aside for swing trading</t>
  </si>
  <si>
    <t>charitable contributions</t>
  </si>
  <si>
    <t>total</t>
  </si>
  <si>
    <t>set aside for federal income tax</t>
  </si>
  <si>
    <t>Alice's Trading History with Hansen Natural Corporation / Monster Beverage</t>
  </si>
  <si>
    <t>This spreadsheet shows the details of Alice's windfall gain in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</si>
</sst>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right"/>
    </xf>
    <xf numFmtId="4" fontId="2" fillId="0" borderId="1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5" fillId="0" borderId="0" xfId="1" applyFont="1"/>
    <xf numFmtId="10" fontId="2" fillId="0" borderId="1" xfId="0" applyNumberFormat="1" applyFont="1" applyBorder="1"/>
    <xf numFmtId="0" fontId="0" fillId="0" borderId="4" xfId="0" applyBorder="1"/>
    <xf numFmtId="0" fontId="0" fillId="0" borderId="3" xfId="0" applyBorder="1"/>
    <xf numFmtId="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rs.gov/pub/irs-prior/i1040gi-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A7512-6CF6-4FB9-BE92-5F99879AF636}">
  <dimension ref="B2:G60"/>
  <sheetViews>
    <sheetView showGridLines="0" tabSelected="1" workbookViewId="0"/>
  </sheetViews>
  <sheetFormatPr defaultRowHeight="15" x14ac:dyDescent="0.25"/>
  <cols>
    <col min="1" max="1" width="5.7109375" customWidth="1"/>
    <col min="2" max="2" width="15.42578125" bestFit="1" customWidth="1"/>
    <col min="3" max="3" width="7.28515625" bestFit="1" customWidth="1"/>
    <col min="4" max="4" width="11.7109375" bestFit="1" customWidth="1"/>
    <col min="5" max="5" width="35.140625" bestFit="1" customWidth="1"/>
    <col min="6" max="6" width="6.140625" bestFit="1" customWidth="1"/>
    <col min="7" max="7" width="35" bestFit="1" customWidth="1"/>
  </cols>
  <sheetData>
    <row r="2" spans="2:7" x14ac:dyDescent="0.25">
      <c r="B2" s="1" t="s">
        <v>38</v>
      </c>
    </row>
    <row r="3" spans="2:7" x14ac:dyDescent="0.25">
      <c r="B3" s="1"/>
    </row>
    <row r="4" spans="2:7" x14ac:dyDescent="0.25">
      <c r="B4" s="1"/>
    </row>
    <row r="5" spans="2:7" x14ac:dyDescent="0.25">
      <c r="B5" s="1"/>
    </row>
    <row r="6" spans="2:7" ht="23.25" x14ac:dyDescent="0.35">
      <c r="B6" s="8" t="s">
        <v>37</v>
      </c>
    </row>
    <row r="9" spans="2:7" x14ac:dyDescent="0.25">
      <c r="B9" s="2" t="s">
        <v>9</v>
      </c>
      <c r="C9" s="15" t="s">
        <v>10</v>
      </c>
      <c r="D9" s="16"/>
      <c r="E9" s="16"/>
      <c r="F9" s="16"/>
      <c r="G9" s="17"/>
    </row>
    <row r="10" spans="2:7" x14ac:dyDescent="0.25">
      <c r="B10" s="3">
        <f t="shared" ref="B10:B15" si="0">D10*F10</f>
        <v>154000</v>
      </c>
      <c r="C10" s="6" t="s">
        <v>0</v>
      </c>
      <c r="D10" s="7">
        <v>50000</v>
      </c>
      <c r="E10" s="6" t="s">
        <v>11</v>
      </c>
      <c r="F10" s="3">
        <v>3.08</v>
      </c>
      <c r="G10" s="6" t="s">
        <v>1</v>
      </c>
    </row>
    <row r="11" spans="2:7" x14ac:dyDescent="0.25">
      <c r="B11" s="3">
        <f t="shared" si="0"/>
        <v>4965000</v>
      </c>
      <c r="C11" s="6" t="s">
        <v>2</v>
      </c>
      <c r="D11" s="7">
        <v>100000</v>
      </c>
      <c r="E11" s="6" t="s">
        <v>11</v>
      </c>
      <c r="F11" s="3">
        <v>49.65</v>
      </c>
      <c r="G11" s="6" t="s">
        <v>3</v>
      </c>
    </row>
    <row r="12" spans="2:7" x14ac:dyDescent="0.25">
      <c r="B12" s="3">
        <f t="shared" si="0"/>
        <v>18396000</v>
      </c>
      <c r="C12" s="6" t="s">
        <v>2</v>
      </c>
      <c r="D12" s="7">
        <v>400000</v>
      </c>
      <c r="E12" s="6" t="s">
        <v>11</v>
      </c>
      <c r="F12" s="3">
        <v>45.99</v>
      </c>
      <c r="G12" s="6" t="s">
        <v>4</v>
      </c>
    </row>
    <row r="13" spans="2:7" x14ac:dyDescent="0.25">
      <c r="B13" s="3">
        <f t="shared" si="0"/>
        <v>45744000</v>
      </c>
      <c r="C13" s="6" t="s">
        <v>2</v>
      </c>
      <c r="D13" s="7">
        <v>800000</v>
      </c>
      <c r="E13" s="6" t="s">
        <v>12</v>
      </c>
      <c r="F13" s="3">
        <v>57.18</v>
      </c>
      <c r="G13" s="6" t="s">
        <v>5</v>
      </c>
    </row>
    <row r="14" spans="2:7" x14ac:dyDescent="0.25">
      <c r="B14" s="3">
        <f t="shared" si="0"/>
        <v>107400000</v>
      </c>
      <c r="C14" s="6" t="s">
        <v>2</v>
      </c>
      <c r="D14" s="7">
        <v>2400000</v>
      </c>
      <c r="E14" s="6" t="s">
        <v>12</v>
      </c>
      <c r="F14" s="3">
        <v>44.75</v>
      </c>
      <c r="G14" s="6" t="s">
        <v>6</v>
      </c>
    </row>
    <row r="15" spans="2:7" x14ac:dyDescent="0.25">
      <c r="B15" s="3">
        <f t="shared" si="0"/>
        <v>150408000</v>
      </c>
      <c r="C15" s="6" t="s">
        <v>7</v>
      </c>
      <c r="D15" s="7">
        <v>2400000</v>
      </c>
      <c r="E15" s="6" t="s">
        <v>12</v>
      </c>
      <c r="F15" s="3">
        <v>62.67</v>
      </c>
      <c r="G15" s="6" t="s">
        <v>8</v>
      </c>
    </row>
    <row r="19" spans="2:5" ht="23.25" x14ac:dyDescent="0.35">
      <c r="B19" s="8" t="s">
        <v>13</v>
      </c>
    </row>
    <row r="20" spans="2:5" x14ac:dyDescent="0.25">
      <c r="B20" s="9" t="s">
        <v>14</v>
      </c>
      <c r="C20" s="10" t="s">
        <v>15</v>
      </c>
    </row>
    <row r="23" spans="2:5" x14ac:dyDescent="0.25">
      <c r="B23" s="2" t="s">
        <v>16</v>
      </c>
      <c r="C23" s="2" t="s">
        <v>17</v>
      </c>
      <c r="D23" s="2" t="s">
        <v>18</v>
      </c>
    </row>
    <row r="24" spans="2:5" x14ac:dyDescent="0.25">
      <c r="B24" s="3">
        <v>0</v>
      </c>
      <c r="C24" s="11">
        <v>0.15</v>
      </c>
      <c r="D24" s="3">
        <v>0</v>
      </c>
    </row>
    <row r="25" spans="2:5" x14ac:dyDescent="0.25">
      <c r="B25" s="3">
        <v>418400</v>
      </c>
      <c r="C25" s="11">
        <v>0.2</v>
      </c>
      <c r="D25" s="3">
        <f>(B25-B24)*C24+D24</f>
        <v>62760</v>
      </c>
    </row>
    <row r="28" spans="2:5" x14ac:dyDescent="0.25">
      <c r="B28" s="11">
        <v>0.5</v>
      </c>
      <c r="C28" s="5" t="s">
        <v>19</v>
      </c>
      <c r="D28" s="13"/>
      <c r="E28" s="12"/>
    </row>
    <row r="29" spans="2:5" x14ac:dyDescent="0.25">
      <c r="B29" s="11">
        <v>3.7999999999999999E-2</v>
      </c>
      <c r="C29" s="5" t="s">
        <v>21</v>
      </c>
      <c r="D29" s="13"/>
      <c r="E29" s="12"/>
    </row>
    <row r="30" spans="2:5" x14ac:dyDescent="0.25">
      <c r="B30" s="3">
        <v>200000</v>
      </c>
      <c r="C30" s="5" t="s">
        <v>22</v>
      </c>
      <c r="D30" s="13"/>
      <c r="E30" s="12"/>
    </row>
    <row r="34" spans="2:5" ht="23.25" x14ac:dyDescent="0.35">
      <c r="B34" s="8" t="s">
        <v>24</v>
      </c>
    </row>
    <row r="37" spans="2:5" x14ac:dyDescent="0.25">
      <c r="B37" s="3">
        <f>B15-B10</f>
        <v>150254000</v>
      </c>
      <c r="C37" s="5" t="s">
        <v>20</v>
      </c>
      <c r="D37" s="13"/>
      <c r="E37" s="12"/>
    </row>
    <row r="38" spans="2:5" x14ac:dyDescent="0.25">
      <c r="B38" s="3">
        <f>B37*B28</f>
        <v>75127000</v>
      </c>
      <c r="C38" s="5" t="s">
        <v>25</v>
      </c>
      <c r="D38" s="13"/>
      <c r="E38" s="12"/>
    </row>
    <row r="39" spans="2:5" x14ac:dyDescent="0.25">
      <c r="B39" s="3">
        <f>B37-B38</f>
        <v>75127000</v>
      </c>
      <c r="C39" s="5" t="s">
        <v>26</v>
      </c>
      <c r="D39" s="13"/>
      <c r="E39" s="12"/>
    </row>
    <row r="40" spans="2:5" x14ac:dyDescent="0.25">
      <c r="B40" s="3">
        <f>(B39-B25)*C25+D25</f>
        <v>15004480</v>
      </c>
      <c r="C40" s="5" t="s">
        <v>27</v>
      </c>
      <c r="D40" s="13"/>
      <c r="E40" s="12"/>
    </row>
    <row r="41" spans="2:5" x14ac:dyDescent="0.25">
      <c r="B41" s="3">
        <f>(B37-B30)*B29</f>
        <v>5702052</v>
      </c>
      <c r="C41" s="5" t="s">
        <v>23</v>
      </c>
      <c r="D41" s="13"/>
      <c r="E41" s="12"/>
    </row>
    <row r="42" spans="2:5" x14ac:dyDescent="0.25">
      <c r="B42" s="3">
        <f>B40+B41</f>
        <v>20706532</v>
      </c>
      <c r="C42" s="5" t="s">
        <v>28</v>
      </c>
      <c r="D42" s="13"/>
      <c r="E42" s="12"/>
    </row>
    <row r="46" spans="2:5" ht="23.25" x14ac:dyDescent="0.35">
      <c r="B46" s="8" t="s">
        <v>29</v>
      </c>
    </row>
    <row r="47" spans="2:5" ht="15" customHeight="1" x14ac:dyDescent="0.25">
      <c r="B47" s="1"/>
    </row>
    <row r="49" spans="2:5" x14ac:dyDescent="0.25">
      <c r="B49" s="3">
        <f>B15</f>
        <v>150408000</v>
      </c>
      <c r="C49" s="5" t="s">
        <v>30</v>
      </c>
      <c r="D49" s="13"/>
      <c r="E49" s="12"/>
    </row>
    <row r="50" spans="2:5" x14ac:dyDescent="0.25">
      <c r="B50" s="14">
        <f>SUM(B49:B49)</f>
        <v>150408000</v>
      </c>
      <c r="C50" s="4" t="s">
        <v>35</v>
      </c>
      <c r="D50" s="13"/>
      <c r="E50" s="12"/>
    </row>
    <row r="54" spans="2:5" ht="23.25" x14ac:dyDescent="0.35">
      <c r="B54" s="8" t="s">
        <v>31</v>
      </c>
    </row>
    <row r="56" spans="2:5" x14ac:dyDescent="0.25">
      <c r="B56" s="3">
        <v>100000</v>
      </c>
      <c r="C56" s="5" t="s">
        <v>32</v>
      </c>
      <c r="D56" s="13"/>
      <c r="E56" s="12"/>
    </row>
    <row r="57" spans="2:5" x14ac:dyDescent="0.25">
      <c r="B57" s="3">
        <f>B42</f>
        <v>20706532</v>
      </c>
      <c r="C57" s="5" t="s">
        <v>36</v>
      </c>
      <c r="D57" s="13"/>
      <c r="E57" s="12"/>
    </row>
    <row r="58" spans="2:5" x14ac:dyDescent="0.25">
      <c r="B58" s="3">
        <v>40000000</v>
      </c>
      <c r="C58" s="5" t="s">
        <v>33</v>
      </c>
      <c r="D58" s="13"/>
      <c r="E58" s="12"/>
    </row>
    <row r="59" spans="2:5" x14ac:dyDescent="0.25">
      <c r="B59" s="3">
        <f>B49-B56-B57-B58</f>
        <v>89601468</v>
      </c>
      <c r="C59" s="5" t="s">
        <v>34</v>
      </c>
      <c r="D59" s="13"/>
      <c r="E59" s="12"/>
    </row>
    <row r="60" spans="2:5" x14ac:dyDescent="0.25">
      <c r="B60" s="14">
        <f>SUM(B56:B59)</f>
        <v>150408000</v>
      </c>
      <c r="C60" s="4" t="s">
        <v>35</v>
      </c>
      <c r="D60" s="13"/>
      <c r="E60" s="12"/>
    </row>
  </sheetData>
  <mergeCells count="1">
    <mergeCell ref="C9:G9"/>
  </mergeCells>
  <hyperlinks>
    <hyperlink ref="C20" r:id="rId1" xr:uid="{46562103-5BDA-4EF6-BCCD-3C65CB835F9E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alice windfall gain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Villee</dc:creator>
  <cp:lastModifiedBy>Stephen Villee</cp:lastModifiedBy>
  <dcterms:created xsi:type="dcterms:W3CDTF">2022-03-19T15:29:50Z</dcterms:created>
  <dcterms:modified xsi:type="dcterms:W3CDTF">2022-12-10T17:12:39Z</dcterms:modified>
</cp:coreProperties>
</file>